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85" activeTab="0"/>
  </bookViews>
  <sheets>
    <sheet name="НОВАЯ ДК" sheetId="1" r:id="rId1"/>
  </sheets>
  <definedNames>
    <definedName name="_xlnm.Print_Titles" localSheetId="0">'НОВАЯ ДК'!$11:$11</definedName>
  </definedNames>
  <calcPr fullCalcOnLoad="1"/>
</workbook>
</file>

<file path=xl/sharedStrings.xml><?xml version="1.0" encoding="utf-8"?>
<sst xmlns="http://schemas.openxmlformats.org/spreadsheetml/2006/main" count="96" uniqueCount="48">
  <si>
    <t>Работники учреждений культуры</t>
  </si>
  <si>
    <t>Наименование показателей</t>
  </si>
  <si>
    <t>2012 г. факт</t>
  </si>
  <si>
    <t>2014 г.</t>
  </si>
  <si>
    <t>2015 г.</t>
  </si>
  <si>
    <t>2016 г.</t>
  </si>
  <si>
    <t>2017 г.</t>
  </si>
  <si>
    <t>2018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</si>
  <si>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</si>
  <si>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</si>
  <si>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Число получателей услуг, чел.</t>
  </si>
  <si>
    <t>Среднесписочная численность работников учреждений  культуры,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</si>
  <si>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</si>
  <si>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</si>
  <si>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</si>
  <si>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</si>
  <si>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</si>
  <si>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</si>
  <si>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Размер начислений на фонд оплаты труда, %</t>
  </si>
  <si>
    <t>в том числе:</t>
  </si>
  <si>
    <t>Среднесписочная численность работников учреждений культуры, чел.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</si>
  <si>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</si>
  <si>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 xml:space="preserve">х </t>
  </si>
  <si>
    <t>по Иркутской области, %</t>
  </si>
  <si>
    <t xml:space="preserve">Муниципальное образование Иркутской области: </t>
  </si>
  <si>
    <t>Фонд оплаты труда с начислениями, тыс. рублей</t>
  </si>
  <si>
    <t>Прирост фонда оплаты труда с начислениями к 2013 г., тыс. рублей</t>
  </si>
  <si>
    <t>за счет средств консолидированного бюджета субъекта Российской Федерации, включая дотацию из федерального бюджета, тыс. руб. (данные субъекта Российской Федерации)</t>
  </si>
  <si>
    <t>включая средства, полученные за счет проведения мероприятий по оптимизации, (тыс.руб.), из них:</t>
  </si>
  <si>
    <t>от оптимизации численности персонала, в том числе административно-управленческого, тыс. рублей</t>
  </si>
  <si>
    <t>от реструктуризации сети, тыс. рублей</t>
  </si>
  <si>
    <t>за счет средств от приносящей доход деятельности, тыс. руб.</t>
  </si>
  <si>
    <t>от сокращения и оптимизации расходов на содержание учреждений, тыс.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</si>
  <si>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тыс. рублей</t>
  </si>
  <si>
    <t>Итого, объем средств, предусмотренный на повышение оплаты труда, тыс. руб. (стр. 18+23+24)</t>
  </si>
  <si>
    <t>Численность населения муниципального образования Иркутской области, чел.</t>
  </si>
  <si>
    <t>2013 г.
факт</t>
  </si>
  <si>
    <t>2014 -
2016 гг.</t>
  </si>
  <si>
    <t>2014 -
2018 гг.</t>
  </si>
  <si>
    <t>Приложение № 1</t>
  </si>
  <si>
    <t>* - прирост фонда оплаты труда с начислениями к 2013 г.</t>
  </si>
  <si>
    <t xml:space="preserve">к Плану мероприятий ("Дорожной карте"), направленных на повышении эффективности сферы культуры </t>
  </si>
  <si>
    <t>Показатели (нормативы) реализации Плана мероприятий ("дорожной карты"), направленных на повышение эффективности сферы культуры в Гооховском муниципальном образовании</t>
  </si>
  <si>
    <t>Начальник финансово-экономического отдела</t>
  </si>
  <si>
    <t>Н.Ю.Школьникова</t>
  </si>
  <si>
    <t xml:space="preserve">  </t>
  </si>
  <si>
    <r>
      <t xml:space="preserve">Категория работников:               </t>
    </r>
    <r>
      <rPr>
        <sz val="12"/>
        <color indexed="9"/>
        <rFont val="Arial"/>
        <family val="2"/>
      </rPr>
      <t xml:space="preserve"> .</t>
    </r>
  </si>
  <si>
    <t>(изменения в редакции постановление №86 от 14.10.2014г;№40 от 18.03.2015г.; №52 от17.04.2015г.; №13 от 01.02.2016г.;№46 от 30.03.2016г.;№94 от 19.10.2016г.; №261 от 11.05.2017г.)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</si>
</sst>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_р_._-;\-* #,##0_р_._-;_-* &quot;-&quot;??_р_._-;_-@_-"/>
    <numFmt numFmtId="168" formatCode="#,##0.0000"/>
    <numFmt numFmtId="169" formatCode="#,##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u val="single"/>
      <sz val="20"/>
      <color indexed="12"/>
      <name val="Calibri"/>
      <family val="2"/>
    </font>
    <font>
      <sz val="12"/>
      <color indexed="8"/>
      <name val="Courier New"/>
      <family val="3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4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7" borderId="0" applyNumberFormat="0" applyBorder="0" applyAlignment="0" applyProtection="0"/>
    <xf numFmtId="0" fontId="47" fillId="27" borderId="0" applyNumberFormat="0" applyBorder="0" applyAlignment="0" applyProtection="0"/>
    <xf numFmtId="0" fontId="6" fillId="13" borderId="0" applyNumberFormat="0" applyBorder="0" applyAlignment="0" applyProtection="0"/>
    <xf numFmtId="0" fontId="7" fillId="27" borderId="0" applyNumberFormat="0" applyBorder="0" applyAlignment="0" applyProtection="0"/>
    <xf numFmtId="0" fontId="47" fillId="28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47" fillId="29" borderId="0" applyNumberFormat="0" applyBorder="0" applyAlignment="0" applyProtection="0"/>
    <xf numFmtId="0" fontId="6" fillId="5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6" fillId="24" borderId="0" applyNumberFormat="0" applyBorder="0" applyAlignment="0" applyProtection="0"/>
    <xf numFmtId="0" fontId="7" fillId="31" borderId="0" applyNumberFormat="0" applyBorder="0" applyAlignment="0" applyProtection="0"/>
    <xf numFmtId="0" fontId="47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3" borderId="0" applyNumberFormat="0" applyBorder="0" applyAlignment="0" applyProtection="0"/>
    <xf numFmtId="0" fontId="47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47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27" borderId="0" applyNumberFormat="0" applyBorder="0" applyAlignment="0" applyProtection="0"/>
    <xf numFmtId="0" fontId="47" fillId="38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47" fillId="39" borderId="0" applyNumberFormat="0" applyBorder="0" applyAlignment="0" applyProtection="0"/>
    <xf numFmtId="0" fontId="6" fillId="33" borderId="0" applyNumberFormat="0" applyBorder="0" applyAlignment="0" applyProtection="0"/>
    <xf numFmtId="0" fontId="7" fillId="33" borderId="0" applyNumberFormat="0" applyBorder="0" applyAlignment="0" applyProtection="0"/>
    <xf numFmtId="0" fontId="48" fillId="40" borderId="1" applyNumberFormat="0" applyAlignment="0" applyProtection="0"/>
    <xf numFmtId="0" fontId="8" fillId="5" borderId="2" applyNumberFormat="0" applyAlignment="0" applyProtection="0"/>
    <xf numFmtId="0" fontId="49" fillId="41" borderId="3" applyNumberFormat="0" applyAlignment="0" applyProtection="0"/>
    <xf numFmtId="0" fontId="9" fillId="3" borderId="4" applyNumberFormat="0" applyAlignment="0" applyProtection="0"/>
    <xf numFmtId="0" fontId="9" fillId="13" borderId="4" applyNumberFormat="0" applyAlignment="0" applyProtection="0"/>
    <xf numFmtId="0" fontId="50" fillId="41" borderId="1" applyNumberFormat="0" applyAlignment="0" applyProtection="0"/>
    <xf numFmtId="0" fontId="10" fillId="3" borderId="2" applyNumberFormat="0" applyAlignment="0" applyProtection="0"/>
    <xf numFmtId="0" fontId="10" fillId="13" borderId="2" applyNumberFormat="0" applyAlignment="0" applyProtection="0"/>
    <xf numFmtId="0" fontId="37" fillId="0" borderId="0" applyNumberFormat="0" applyFill="0" applyBorder="0" applyAlignment="0" applyProtection="0"/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2" borderId="5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/>
      <protection/>
    </xf>
    <xf numFmtId="49" fontId="1" fillId="13" borderId="5">
      <alignment horizontal="left" vertical="top"/>
      <protection/>
    </xf>
    <xf numFmtId="49" fontId="12" fillId="0" borderId="5">
      <alignment horizontal="left" vertical="top"/>
      <protection/>
    </xf>
    <xf numFmtId="0" fontId="51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52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0" applyNumberFormat="0" applyFill="0" applyAlignment="0" applyProtection="0"/>
    <xf numFmtId="0" fontId="53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5">
      <alignment horizontal="left" vertical="top" wrapText="1"/>
      <protection/>
    </xf>
    <xf numFmtId="0" fontId="12" fillId="0" borderId="5">
      <alignment horizontal="left" vertical="top" wrapText="1"/>
      <protection/>
    </xf>
    <xf numFmtId="0" fontId="1" fillId="2" borderId="5">
      <alignment horizontal="left" vertical="top" wrapText="1"/>
      <protection/>
    </xf>
    <xf numFmtId="0" fontId="1" fillId="43" borderId="5">
      <alignment horizontal="left" vertical="top" wrapText="1"/>
      <protection/>
    </xf>
    <xf numFmtId="0" fontId="1" fillId="44" borderId="5">
      <alignment horizontal="left" vertical="top" wrapText="1"/>
      <protection/>
    </xf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  <xf numFmtId="0" fontId="19" fillId="0" borderId="0">
      <alignment horizontal="left" vertical="top"/>
      <protection/>
    </xf>
    <xf numFmtId="0" fontId="54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6" applyNumberFormat="0" applyFill="0" applyAlignment="0" applyProtection="0"/>
    <xf numFmtId="0" fontId="55" fillId="46" borderId="17" applyNumberFormat="0" applyAlignment="0" applyProtection="0"/>
    <xf numFmtId="0" fontId="20" fillId="47" borderId="18" applyNumberFormat="0" applyAlignment="0" applyProtection="0"/>
    <xf numFmtId="0" fontId="21" fillId="47" borderId="18" applyNumberFormat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4" fillId="1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22" borderId="19" applyNumberFormat="0">
      <alignment horizontal="right" vertical="top"/>
      <protection/>
    </xf>
    <xf numFmtId="0" fontId="1" fillId="2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3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3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7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50" borderId="20" applyNumberFormat="0" applyFont="0" applyAlignment="0" applyProtection="0"/>
    <xf numFmtId="0" fontId="11" fillId="51" borderId="21" applyNumberFormat="0" applyFont="0" applyAlignment="0" applyProtection="0"/>
    <xf numFmtId="0" fontId="1" fillId="51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8" fillId="18" borderId="5">
      <alignment horizontal="left" vertical="top" wrapText="1"/>
      <protection/>
    </xf>
    <xf numFmtId="49" fontId="29" fillId="0" borderId="5">
      <alignment horizontal="left" vertical="top" wrapText="1"/>
      <protection/>
    </xf>
    <xf numFmtId="0" fontId="61" fillId="0" borderId="22" applyNumberFormat="0" applyFill="0" applyAlignment="0" applyProtection="0"/>
    <xf numFmtId="0" fontId="30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3" fillId="52" borderId="0" applyNumberFormat="0" applyBorder="0" applyAlignment="0" applyProtection="0"/>
    <xf numFmtId="0" fontId="32" fillId="6" borderId="0" applyNumberFormat="0" applyBorder="0" applyAlignment="0" applyProtection="0"/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6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9" fillId="0" borderId="0" xfId="94" applyFont="1" applyFill="1" applyBorder="1" applyAlignment="1" applyProtection="1">
      <alignment vertical="top" wrapText="1"/>
      <protection/>
    </xf>
    <xf numFmtId="0" fontId="3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0" fontId="42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left" vertical="center" wrapText="1"/>
    </xf>
    <xf numFmtId="164" fontId="42" fillId="53" borderId="24" xfId="0" applyNumberFormat="1" applyFont="1" applyFill="1" applyBorder="1" applyAlignment="1">
      <alignment horizontal="center" vertical="center" wrapText="1"/>
    </xf>
    <xf numFmtId="3" fontId="42" fillId="53" borderId="24" xfId="0" applyNumberFormat="1" applyFont="1" applyFill="1" applyBorder="1" applyAlignment="1">
      <alignment horizontal="center" vertical="center" wrapText="1"/>
    </xf>
    <xf numFmtId="165" fontId="42" fillId="0" borderId="24" xfId="0" applyNumberFormat="1" applyFont="1" applyFill="1" applyBorder="1" applyAlignment="1">
      <alignment horizontal="center" vertical="center" wrapText="1"/>
    </xf>
    <xf numFmtId="165" fontId="43" fillId="0" borderId="24" xfId="0" applyNumberFormat="1" applyFont="1" applyFill="1" applyBorder="1" applyAlignment="1">
      <alignment horizontal="center" vertical="center" wrapText="1"/>
    </xf>
    <xf numFmtId="3" fontId="42" fillId="0" borderId="24" xfId="141" applyNumberFormat="1" applyFont="1" applyFill="1" applyBorder="1" applyAlignment="1">
      <alignment horizontal="center" vertical="center"/>
      <protection/>
    </xf>
    <xf numFmtId="3" fontId="42" fillId="0" borderId="24" xfId="0" applyNumberFormat="1" applyFont="1" applyFill="1" applyBorder="1" applyAlignment="1">
      <alignment horizontal="center" vertical="center" wrapText="1"/>
    </xf>
    <xf numFmtId="167" fontId="42" fillId="0" borderId="24" xfId="0" applyNumberFormat="1" applyFont="1" applyFill="1" applyBorder="1" applyAlignment="1">
      <alignment horizontal="center" vertical="center"/>
    </xf>
    <xf numFmtId="164" fontId="43" fillId="0" borderId="24" xfId="0" applyNumberFormat="1" applyFont="1" applyFill="1" applyBorder="1" applyAlignment="1">
      <alignment horizontal="center" vertical="center" wrapText="1"/>
    </xf>
    <xf numFmtId="1" fontId="42" fillId="54" borderId="24" xfId="0" applyNumberFormat="1" applyFont="1" applyFill="1" applyBorder="1" applyAlignment="1">
      <alignment horizontal="center" vertical="center"/>
    </xf>
    <xf numFmtId="1" fontId="43" fillId="54" borderId="24" xfId="0" applyNumberFormat="1" applyFont="1" applyFill="1" applyBorder="1" applyAlignment="1">
      <alignment horizontal="center" vertical="center" wrapText="1"/>
    </xf>
    <xf numFmtId="1" fontId="43" fillId="54" borderId="24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vertical="center" wrapText="1"/>
    </xf>
    <xf numFmtId="0" fontId="42" fillId="54" borderId="24" xfId="0" applyFont="1" applyFill="1" applyBorder="1" applyAlignment="1">
      <alignment horizontal="center" vertical="center"/>
    </xf>
    <xf numFmtId="0" fontId="43" fillId="54" borderId="24" xfId="0" applyFont="1" applyFill="1" applyBorder="1" applyAlignment="1">
      <alignment horizontal="center" vertical="center"/>
    </xf>
    <xf numFmtId="165" fontId="43" fillId="54" borderId="24" xfId="0" applyNumberFormat="1" applyFont="1" applyFill="1" applyBorder="1" applyAlignment="1">
      <alignment horizontal="center" vertical="center" wrapText="1"/>
    </xf>
    <xf numFmtId="165" fontId="42" fillId="54" borderId="24" xfId="0" applyNumberFormat="1" applyFont="1" applyFill="1" applyBorder="1" applyAlignment="1">
      <alignment horizontal="center" vertical="center" wrapText="1"/>
    </xf>
    <xf numFmtId="165" fontId="42" fillId="54" borderId="24" xfId="0" applyNumberFormat="1" applyFont="1" applyFill="1" applyBorder="1" applyAlignment="1">
      <alignment horizontal="center" vertical="center"/>
    </xf>
    <xf numFmtId="165" fontId="42" fillId="0" borderId="24" xfId="67" applyNumberFormat="1" applyFont="1" applyFill="1" applyBorder="1" applyAlignment="1">
      <alignment horizontal="center" vertical="center" wrapText="1"/>
      <protection/>
    </xf>
    <xf numFmtId="166" fontId="42" fillId="54" borderId="24" xfId="0" applyNumberFormat="1" applyFont="1" applyFill="1" applyBorder="1" applyAlignment="1">
      <alignment horizontal="center" vertical="center" wrapText="1"/>
    </xf>
    <xf numFmtId="165" fontId="42" fillId="0" borderId="24" xfId="0" applyNumberFormat="1" applyFont="1" applyFill="1" applyBorder="1" applyAlignment="1">
      <alignment horizontal="center" vertical="center"/>
    </xf>
    <xf numFmtId="165" fontId="42" fillId="53" borderId="24" xfId="0" applyNumberFormat="1" applyFont="1" applyFill="1" applyBorder="1" applyAlignment="1">
      <alignment horizontal="center" vertical="center" wrapText="1"/>
    </xf>
    <xf numFmtId="164" fontId="43" fillId="0" borderId="25" xfId="0" applyNumberFormat="1" applyFont="1" applyFill="1" applyBorder="1" applyAlignment="1">
      <alignment horizontal="center" vertical="center" wrapText="1"/>
    </xf>
    <xf numFmtId="164" fontId="42" fillId="0" borderId="26" xfId="0" applyNumberFormat="1" applyFont="1" applyFill="1" applyBorder="1" applyAlignment="1">
      <alignment horizontal="center" vertical="center"/>
    </xf>
    <xf numFmtId="164" fontId="43" fillId="0" borderId="26" xfId="0" applyNumberFormat="1" applyFont="1" applyFill="1" applyBorder="1" applyAlignment="1">
      <alignment horizontal="center" vertical="center" wrapText="1"/>
    </xf>
    <xf numFmtId="165" fontId="43" fillId="0" borderId="24" xfId="0" applyNumberFormat="1" applyFont="1" applyFill="1" applyBorder="1" applyAlignment="1">
      <alignment horizontal="center" vertical="center"/>
    </xf>
    <xf numFmtId="165" fontId="43" fillId="53" borderId="24" xfId="0" applyNumberFormat="1" applyFont="1" applyFill="1" applyBorder="1" applyAlignment="1">
      <alignment horizontal="center" vertical="center"/>
    </xf>
    <xf numFmtId="165" fontId="43" fillId="53" borderId="24" xfId="0" applyNumberFormat="1" applyFont="1" applyFill="1" applyBorder="1" applyAlignment="1">
      <alignment horizontal="center" vertical="center" wrapText="1"/>
    </xf>
    <xf numFmtId="0" fontId="42" fillId="53" borderId="24" xfId="0" applyFont="1" applyFill="1" applyBorder="1" applyAlignment="1">
      <alignment horizontal="center" vertical="center" wrapText="1"/>
    </xf>
    <xf numFmtId="3" fontId="43" fillId="0" borderId="0" xfId="67" applyNumberFormat="1" applyFont="1" applyFill="1" applyBorder="1" applyAlignment="1">
      <alignment horizontal="center" vertical="center" wrapText="1"/>
      <protection/>
    </xf>
    <xf numFmtId="3" fontId="43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165" fontId="42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top" wrapText="1"/>
    </xf>
    <xf numFmtId="165" fontId="42" fillId="0" borderId="26" xfId="0" applyNumberFormat="1" applyFont="1" applyFill="1" applyBorder="1" applyAlignment="1">
      <alignment horizontal="center" vertical="center"/>
    </xf>
    <xf numFmtId="165" fontId="42" fillId="0" borderId="27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top" wrapText="1"/>
    </xf>
    <xf numFmtId="0" fontId="45" fillId="0" borderId="28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wrapText="1"/>
    </xf>
    <xf numFmtId="0" fontId="42" fillId="0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</cellXfs>
  <cellStyles count="212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- Акцент1 3" xfId="33"/>
    <cellStyle name="40% — акцент2" xfId="34"/>
    <cellStyle name="40% - Акцент2 2" xfId="35"/>
    <cellStyle name="40% — акцент3" xfId="36"/>
    <cellStyle name="40% - Акцент3 2" xfId="37"/>
    <cellStyle name="40% - Акцент3 3" xfId="38"/>
    <cellStyle name="40% — акцент4" xfId="39"/>
    <cellStyle name="40% - Акцент4 2" xfId="40"/>
    <cellStyle name="40% - Акцент4 3" xfId="41"/>
    <cellStyle name="40% — акцент5" xfId="42"/>
    <cellStyle name="40% - Акцент5 2" xfId="43"/>
    <cellStyle name="40% — акцент6" xfId="44"/>
    <cellStyle name="40% - Акцент6 2" xfId="45"/>
    <cellStyle name="40% - Акцент6 3" xfId="46"/>
    <cellStyle name="60% — акцент1" xfId="47"/>
    <cellStyle name="60% - Акцент1 2" xfId="48"/>
    <cellStyle name="60% - Акцент1 3" xfId="49"/>
    <cellStyle name="60% — акцент2" xfId="50"/>
    <cellStyle name="60% - Акцент2 2" xfId="51"/>
    <cellStyle name="60% - Акцент2 3" xfId="52"/>
    <cellStyle name="60% — акцент3" xfId="53"/>
    <cellStyle name="60% - Акцент3 2" xfId="54"/>
    <cellStyle name="60% - Акцент3 3" xfId="55"/>
    <cellStyle name="60% — акцент4" xfId="56"/>
    <cellStyle name="60% - Акцент4 2" xfId="57"/>
    <cellStyle name="60% - Акцент4 3" xfId="58"/>
    <cellStyle name="60% — акцент5" xfId="59"/>
    <cellStyle name="60% - Акцент5 2" xfId="60"/>
    <cellStyle name="60% - Акцент5 3" xfId="61"/>
    <cellStyle name="60% — акцент6" xfId="62"/>
    <cellStyle name="60% - Акцент6 2" xfId="63"/>
    <cellStyle name="60% - Акцент6 3" xfId="64"/>
    <cellStyle name="Normal" xfId="65"/>
    <cellStyle name="Normal 2 2 3" xfId="66"/>
    <cellStyle name="Normal 4" xfId="67"/>
    <cellStyle name="Акцент1" xfId="68"/>
    <cellStyle name="Акцент1 2" xfId="69"/>
    <cellStyle name="Акцент1 3" xfId="70"/>
    <cellStyle name="Акцент2" xfId="71"/>
    <cellStyle name="Акцент2 2" xfId="72"/>
    <cellStyle name="Акцент2 3" xfId="73"/>
    <cellStyle name="Акцент3" xfId="74"/>
    <cellStyle name="Акцент3 2" xfId="75"/>
    <cellStyle name="Акцент3 3" xfId="76"/>
    <cellStyle name="Акцент4" xfId="77"/>
    <cellStyle name="Акцент4 2" xfId="78"/>
    <cellStyle name="Акцент4 3" xfId="79"/>
    <cellStyle name="Акцент5" xfId="80"/>
    <cellStyle name="Акцент5 2" xfId="81"/>
    <cellStyle name="Акцент5 3" xfId="82"/>
    <cellStyle name="Акцент6" xfId="83"/>
    <cellStyle name="Акцент6 2" xfId="84"/>
    <cellStyle name="Акцент6 3" xfId="85"/>
    <cellStyle name="Ввод " xfId="86"/>
    <cellStyle name="Ввод  2" xfId="87"/>
    <cellStyle name="Вывод" xfId="88"/>
    <cellStyle name="Вывод 2" xfId="89"/>
    <cellStyle name="Вывод 3" xfId="90"/>
    <cellStyle name="Вычисление" xfId="91"/>
    <cellStyle name="Вычисление 2" xfId="92"/>
    <cellStyle name="Вычисление 3" xfId="93"/>
    <cellStyle name="Hyperlink" xfId="94"/>
    <cellStyle name="Данные (редактируемые)" xfId="95"/>
    <cellStyle name="Данные (только для чтения)" xfId="96"/>
    <cellStyle name="Данные для удаления" xfId="97"/>
    <cellStyle name="Currency" xfId="98"/>
    <cellStyle name="Currency [0]" xfId="99"/>
    <cellStyle name="Денежный 2" xfId="100"/>
    <cellStyle name="Денежный 3" xfId="101"/>
    <cellStyle name="Заголовки полей" xfId="102"/>
    <cellStyle name="Заголовки полей [печать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Заголовок меры" xfId="116"/>
    <cellStyle name="Заголовок показателя [печать]" xfId="117"/>
    <cellStyle name="Заголовок показателя константы" xfId="118"/>
    <cellStyle name="Заголовок результата расчета" xfId="119"/>
    <cellStyle name="Заголовок свободного показателя" xfId="120"/>
    <cellStyle name="Значение фильтра" xfId="121"/>
    <cellStyle name="Значение фильтра [печать]" xfId="122"/>
    <cellStyle name="Информация о задаче" xfId="123"/>
    <cellStyle name="Итог" xfId="124"/>
    <cellStyle name="Итог 2" xfId="125"/>
    <cellStyle name="Итог 3" xfId="126"/>
    <cellStyle name="Контрольная ячейка" xfId="127"/>
    <cellStyle name="Контрольная ячейка 2" xfId="128"/>
    <cellStyle name="Контрольная ячейка 3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10" xfId="135"/>
    <cellStyle name="Обычный 2" xfId="136"/>
    <cellStyle name="Обычный 2 2" xfId="137"/>
    <cellStyle name="Обычный 2 3" xfId="138"/>
    <cellStyle name="Обычный 3" xfId="139"/>
    <cellStyle name="Обычный 3 2" xfId="140"/>
    <cellStyle name="Обычный 4" xfId="141"/>
    <cellStyle name="Обычный 5" xfId="142"/>
    <cellStyle name="Обычный 5 10" xfId="143"/>
    <cellStyle name="Обычный 5 2" xfId="144"/>
    <cellStyle name="Обычный 5 2 2" xfId="145"/>
    <cellStyle name="Обычный 5 2 2 2" xfId="146"/>
    <cellStyle name="Обычный 5 2 3" xfId="147"/>
    <cellStyle name="Обычный 5 2 4" xfId="148"/>
    <cellStyle name="Обычный 5 2 5" xfId="149"/>
    <cellStyle name="Обычный 5 2 6" xfId="150"/>
    <cellStyle name="Обычный 5 2 7" xfId="151"/>
    <cellStyle name="Обычный 5 3" xfId="152"/>
    <cellStyle name="Обычный 5 3 2" xfId="153"/>
    <cellStyle name="Обычный 5 3 2 2" xfId="154"/>
    <cellStyle name="Обычный 5 3 3" xfId="155"/>
    <cellStyle name="Обычный 5 3 4" xfId="156"/>
    <cellStyle name="Обычный 5 3 5" xfId="157"/>
    <cellStyle name="Обычный 5 3 6" xfId="158"/>
    <cellStyle name="Обычный 5 3 7" xfId="159"/>
    <cellStyle name="Обычный 5 4" xfId="160"/>
    <cellStyle name="Обычный 5 4 2" xfId="161"/>
    <cellStyle name="Обычный 5 4 2 2" xfId="162"/>
    <cellStyle name="Обычный 5 4 3" xfId="163"/>
    <cellStyle name="Обычный 5 4 4" xfId="164"/>
    <cellStyle name="Обычный 5 4 5" xfId="165"/>
    <cellStyle name="Обычный 5 4 6" xfId="166"/>
    <cellStyle name="Обычный 5 4 7" xfId="167"/>
    <cellStyle name="Обычный 5 5" xfId="168"/>
    <cellStyle name="Обычный 5 5 2" xfId="169"/>
    <cellStyle name="Обычный 5 6" xfId="170"/>
    <cellStyle name="Обычный 5 7" xfId="171"/>
    <cellStyle name="Обычный 5 8" xfId="172"/>
    <cellStyle name="Обычный 5 9" xfId="173"/>
    <cellStyle name="Обычный 6" xfId="174"/>
    <cellStyle name="Обычный 7" xfId="175"/>
    <cellStyle name="Обычный 7 2" xfId="176"/>
    <cellStyle name="Обычный 8" xfId="177"/>
    <cellStyle name="Обычный 9" xfId="178"/>
    <cellStyle name="Отдельная ячейка" xfId="179"/>
    <cellStyle name="Отдельная ячейка - константа" xfId="180"/>
    <cellStyle name="Отдельная ячейка - константа [печать]" xfId="181"/>
    <cellStyle name="Отдельная ячейка [печать]" xfId="182"/>
    <cellStyle name="Отдельная ячейка-результат" xfId="183"/>
    <cellStyle name="Отдельная ячейка-результат [печать]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3" xfId="192"/>
    <cellStyle name="Percent" xfId="193"/>
    <cellStyle name="Процентный 2" xfId="194"/>
    <cellStyle name="Свойства элементов измерения" xfId="195"/>
    <cellStyle name="Свойства элементов измерения [печать]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Текст предупреждения 3" xfId="201"/>
    <cellStyle name="Comma" xfId="202"/>
    <cellStyle name="Comma [0]" xfId="203"/>
    <cellStyle name="Финансовый 2" xfId="204"/>
    <cellStyle name="Финансовый 2 2" xfId="205"/>
    <cellStyle name="Финансовый 3" xfId="206"/>
    <cellStyle name="Финансовый 3 2" xfId="207"/>
    <cellStyle name="Финансовый 3 3" xfId="208"/>
    <cellStyle name="Финансовый 3 3 2" xfId="209"/>
    <cellStyle name="Финансовый 3 3 2 2" xfId="210"/>
    <cellStyle name="Финансовый 3 3 3" xfId="211"/>
    <cellStyle name="Финансовый 3 3 4" xfId="212"/>
    <cellStyle name="Финансовый 3 3 5" xfId="213"/>
    <cellStyle name="Финансовый 3 3 6" xfId="214"/>
    <cellStyle name="Финансовый 3 4" xfId="215"/>
    <cellStyle name="Финансовый 3 4 2" xfId="216"/>
    <cellStyle name="Финансовый 3 5" xfId="217"/>
    <cellStyle name="Финансовый 3 6" xfId="218"/>
    <cellStyle name="Финансовый 3 7" xfId="219"/>
    <cellStyle name="Финансовый 4" xfId="220"/>
    <cellStyle name="Финансовый 5" xfId="221"/>
    <cellStyle name="Хороший" xfId="222"/>
    <cellStyle name="Хороший 2" xfId="223"/>
    <cellStyle name="Элементы осей" xfId="224"/>
    <cellStyle name="Элементы осей [печать]" xfId="225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40"/>
  <sheetViews>
    <sheetView tabSelected="1" view="pageBreakPreview" zoomScaleSheetLayoutView="100" workbookViewId="0" topLeftCell="C4">
      <selection activeCell="H4" sqref="H4:L5"/>
    </sheetView>
  </sheetViews>
  <sheetFormatPr defaultColWidth="9.140625" defaultRowHeight="15"/>
  <cols>
    <col min="1" max="1" width="5.140625" style="16" customWidth="1"/>
    <col min="2" max="2" width="64.421875" style="1" customWidth="1"/>
    <col min="3" max="3" width="11.140625" style="1" customWidth="1"/>
    <col min="4" max="4" width="15.28125" style="3" customWidth="1"/>
    <col min="5" max="5" width="14.00390625" style="1" customWidth="1"/>
    <col min="6" max="6" width="15.57421875" style="1" customWidth="1"/>
    <col min="7" max="8" width="14.00390625" style="1" customWidth="1"/>
    <col min="9" max="9" width="14.71093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8:12" ht="15">
      <c r="H1" s="21"/>
      <c r="I1" s="21"/>
      <c r="J1" s="21"/>
      <c r="K1" s="21"/>
      <c r="L1" s="21"/>
    </row>
    <row r="2" spans="1:12" ht="18.75">
      <c r="A2" s="12"/>
      <c r="B2" s="4"/>
      <c r="C2" s="4"/>
      <c r="D2" s="5"/>
      <c r="E2" s="4"/>
      <c r="F2" s="4"/>
      <c r="G2" s="10"/>
      <c r="H2" s="64" t="s">
        <v>39</v>
      </c>
      <c r="I2" s="64"/>
      <c r="J2" s="64"/>
      <c r="K2" s="64"/>
      <c r="L2" s="21"/>
    </row>
    <row r="3" spans="1:12" ht="47.25" customHeight="1">
      <c r="A3" s="13"/>
      <c r="B3" s="11"/>
      <c r="C3" s="6"/>
      <c r="D3" s="6"/>
      <c r="E3" s="6"/>
      <c r="F3" s="6"/>
      <c r="G3" s="10"/>
      <c r="H3" s="64" t="s">
        <v>41</v>
      </c>
      <c r="I3" s="64"/>
      <c r="J3" s="64"/>
      <c r="K3" s="64"/>
      <c r="L3" s="21"/>
    </row>
    <row r="4" spans="1:12" ht="30" customHeight="1">
      <c r="A4" s="13"/>
      <c r="B4" s="11"/>
      <c r="C4" s="6"/>
      <c r="D4" s="6"/>
      <c r="E4" s="6"/>
      <c r="F4" s="6"/>
      <c r="G4" s="10"/>
      <c r="H4" s="66" t="s">
        <v>47</v>
      </c>
      <c r="I4" s="67"/>
      <c r="J4" s="67"/>
      <c r="K4" s="67"/>
      <c r="L4" s="67"/>
    </row>
    <row r="5" spans="1:12" ht="45" customHeight="1">
      <c r="A5" s="13"/>
      <c r="B5" s="11"/>
      <c r="C5" s="6"/>
      <c r="D5" s="6"/>
      <c r="E5" s="6"/>
      <c r="F5" s="6"/>
      <c r="G5" s="10"/>
      <c r="H5" s="67"/>
      <c r="I5" s="67"/>
      <c r="J5" s="67"/>
      <c r="K5" s="67"/>
      <c r="L5" s="67"/>
    </row>
    <row r="6" spans="1:11" ht="14.25" customHeight="1">
      <c r="A6" s="13"/>
      <c r="B6" s="11"/>
      <c r="C6" s="6"/>
      <c r="D6" s="6"/>
      <c r="E6" s="6"/>
      <c r="F6" s="6"/>
      <c r="G6" s="10"/>
      <c r="H6" s="19"/>
      <c r="I6" s="18"/>
      <c r="J6" s="18"/>
      <c r="K6" s="18"/>
    </row>
    <row r="7" spans="1:13" ht="41.25" customHeight="1">
      <c r="A7" s="14"/>
      <c r="B7" s="69" t="s">
        <v>42</v>
      </c>
      <c r="C7" s="69"/>
      <c r="D7" s="69"/>
      <c r="E7" s="69"/>
      <c r="F7" s="69"/>
      <c r="G7" s="69"/>
      <c r="H7" s="69"/>
      <c r="I7" s="69"/>
      <c r="J7" s="69"/>
      <c r="K7" s="69"/>
      <c r="M7" s="1" t="s">
        <v>45</v>
      </c>
    </row>
    <row r="8" spans="1:11" ht="47.25" customHeight="1" hidden="1">
      <c r="A8" s="15"/>
      <c r="B8" s="8" t="s">
        <v>24</v>
      </c>
      <c r="C8" s="70"/>
      <c r="D8" s="70"/>
      <c r="E8" s="70"/>
      <c r="F8" s="70"/>
      <c r="G8" s="70"/>
      <c r="H8" s="70"/>
      <c r="I8" s="70"/>
      <c r="J8" s="70"/>
      <c r="K8" s="7"/>
    </row>
    <row r="9" spans="1:11" ht="18.75" customHeight="1">
      <c r="A9" s="15"/>
      <c r="B9" s="8"/>
      <c r="C9" s="20"/>
      <c r="D9" s="20"/>
      <c r="E9" s="20"/>
      <c r="F9" s="20"/>
      <c r="G9" s="20"/>
      <c r="H9" s="20"/>
      <c r="I9" s="20"/>
      <c r="J9" s="20"/>
      <c r="K9" s="7"/>
    </row>
    <row r="10" spans="1:11" ht="20.25" customHeight="1">
      <c r="A10" s="59"/>
      <c r="B10" s="60" t="s">
        <v>46</v>
      </c>
      <c r="C10" s="65" t="s">
        <v>0</v>
      </c>
      <c r="D10" s="65"/>
      <c r="E10" s="65"/>
      <c r="F10" s="65"/>
      <c r="G10" s="61"/>
      <c r="H10" s="61"/>
      <c r="I10" s="61"/>
      <c r="J10" s="61"/>
      <c r="K10" s="61"/>
    </row>
    <row r="11" spans="1:12" ht="30">
      <c r="A11" s="22"/>
      <c r="B11" s="23" t="s">
        <v>1</v>
      </c>
      <c r="C11" s="23" t="s">
        <v>2</v>
      </c>
      <c r="D11" s="23" t="s">
        <v>36</v>
      </c>
      <c r="E11" s="23" t="s">
        <v>3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37</v>
      </c>
      <c r="K11" s="23" t="s">
        <v>38</v>
      </c>
      <c r="L11" s="17"/>
    </row>
    <row r="12" spans="1:11" ht="45">
      <c r="A12" s="22">
        <v>1</v>
      </c>
      <c r="B12" s="24" t="s">
        <v>8</v>
      </c>
      <c r="C12" s="23" t="s">
        <v>9</v>
      </c>
      <c r="D12" s="25">
        <f aca="true" t="shared" si="0" ref="D12:I12">D13/D14</f>
        <v>148</v>
      </c>
      <c r="E12" s="25">
        <f>E13/E14</f>
        <v>130.56451612903226</v>
      </c>
      <c r="F12" s="25">
        <f t="shared" si="0"/>
        <v>265.1666666666667</v>
      </c>
      <c r="G12" s="25">
        <f t="shared" si="0"/>
        <v>187.76470588235293</v>
      </c>
      <c r="H12" s="25">
        <f t="shared" si="0"/>
        <v>212.8</v>
      </c>
      <c r="I12" s="25">
        <f t="shared" si="0"/>
        <v>212.8</v>
      </c>
      <c r="J12" s="23" t="s">
        <v>9</v>
      </c>
      <c r="K12" s="23" t="s">
        <v>9</v>
      </c>
    </row>
    <row r="13" spans="1:11" ht="25.5" customHeight="1">
      <c r="A13" s="22">
        <v>2</v>
      </c>
      <c r="B13" s="24" t="s">
        <v>10</v>
      </c>
      <c r="C13" s="23" t="s">
        <v>9</v>
      </c>
      <c r="D13" s="26">
        <f aca="true" t="shared" si="1" ref="D13:I13">D15</f>
        <v>1628</v>
      </c>
      <c r="E13" s="26">
        <f t="shared" si="1"/>
        <v>1619</v>
      </c>
      <c r="F13" s="26">
        <f t="shared" si="1"/>
        <v>1591</v>
      </c>
      <c r="G13" s="26">
        <f t="shared" si="1"/>
        <v>1596</v>
      </c>
      <c r="H13" s="26">
        <f t="shared" si="1"/>
        <v>1596</v>
      </c>
      <c r="I13" s="26">
        <f t="shared" si="1"/>
        <v>1596</v>
      </c>
      <c r="J13" s="23" t="s">
        <v>9</v>
      </c>
      <c r="K13" s="23" t="s">
        <v>9</v>
      </c>
    </row>
    <row r="14" spans="1:11" ht="30">
      <c r="A14" s="22">
        <v>3</v>
      </c>
      <c r="B14" s="24" t="s">
        <v>11</v>
      </c>
      <c r="C14" s="23">
        <v>17</v>
      </c>
      <c r="D14" s="27">
        <v>11</v>
      </c>
      <c r="E14" s="27">
        <v>12.4</v>
      </c>
      <c r="F14" s="28">
        <v>6</v>
      </c>
      <c r="G14" s="28">
        <v>8.5</v>
      </c>
      <c r="H14" s="28">
        <v>7.5</v>
      </c>
      <c r="I14" s="28">
        <v>7.5</v>
      </c>
      <c r="J14" s="23" t="s">
        <v>9</v>
      </c>
      <c r="K14" s="23" t="s">
        <v>9</v>
      </c>
    </row>
    <row r="15" spans="1:11" ht="30">
      <c r="A15" s="22">
        <v>4</v>
      </c>
      <c r="B15" s="24" t="s">
        <v>35</v>
      </c>
      <c r="C15" s="29">
        <v>1639</v>
      </c>
      <c r="D15" s="30">
        <v>1628</v>
      </c>
      <c r="E15" s="31">
        <v>1619</v>
      </c>
      <c r="F15" s="31">
        <v>1591</v>
      </c>
      <c r="G15" s="31">
        <v>1596</v>
      </c>
      <c r="H15" s="31">
        <v>1596</v>
      </c>
      <c r="I15" s="31">
        <v>1596</v>
      </c>
      <c r="J15" s="23" t="s">
        <v>9</v>
      </c>
      <c r="K15" s="23" t="s">
        <v>9</v>
      </c>
    </row>
    <row r="16" spans="1:11" ht="45">
      <c r="A16" s="22">
        <v>5</v>
      </c>
      <c r="B16" s="24" t="s">
        <v>12</v>
      </c>
      <c r="C16" s="32" t="s">
        <v>9</v>
      </c>
      <c r="D16" s="22"/>
      <c r="E16" s="22"/>
      <c r="F16" s="22"/>
      <c r="G16" s="22"/>
      <c r="H16" s="22"/>
      <c r="I16" s="22"/>
      <c r="J16" s="23" t="s">
        <v>9</v>
      </c>
      <c r="K16" s="23" t="s">
        <v>9</v>
      </c>
    </row>
    <row r="17" spans="1:11" ht="45">
      <c r="A17" s="22">
        <v>6</v>
      </c>
      <c r="B17" s="24" t="s">
        <v>13</v>
      </c>
      <c r="C17" s="23" t="s">
        <v>9</v>
      </c>
      <c r="D17" s="33">
        <v>53</v>
      </c>
      <c r="E17" s="34">
        <v>59</v>
      </c>
      <c r="F17" s="35">
        <v>65</v>
      </c>
      <c r="G17" s="35">
        <v>74</v>
      </c>
      <c r="H17" s="35">
        <v>85</v>
      </c>
      <c r="I17" s="35">
        <v>100</v>
      </c>
      <c r="J17" s="23" t="s">
        <v>9</v>
      </c>
      <c r="K17" s="23" t="s">
        <v>9</v>
      </c>
    </row>
    <row r="18" spans="1:11" s="9" customFormat="1" ht="45">
      <c r="A18" s="22">
        <v>7</v>
      </c>
      <c r="B18" s="36" t="s">
        <v>21</v>
      </c>
      <c r="C18" s="22" t="s">
        <v>22</v>
      </c>
      <c r="D18" s="37">
        <v>70.3</v>
      </c>
      <c r="E18" s="37">
        <v>70.3</v>
      </c>
      <c r="F18" s="37">
        <v>70.3</v>
      </c>
      <c r="G18" s="37">
        <v>82.4</v>
      </c>
      <c r="H18" s="37">
        <v>100</v>
      </c>
      <c r="I18" s="37">
        <v>100</v>
      </c>
      <c r="J18" s="22" t="s">
        <v>9</v>
      </c>
      <c r="K18" s="22" t="s">
        <v>9</v>
      </c>
    </row>
    <row r="19" spans="1:11" ht="21.75" customHeight="1">
      <c r="A19" s="22">
        <v>8</v>
      </c>
      <c r="B19" s="24" t="s">
        <v>23</v>
      </c>
      <c r="C19" s="23" t="s">
        <v>9</v>
      </c>
      <c r="D19" s="37">
        <v>61</v>
      </c>
      <c r="E19" s="38">
        <v>71.2</v>
      </c>
      <c r="F19" s="38">
        <v>84.3</v>
      </c>
      <c r="G19" s="38">
        <v>80.8</v>
      </c>
      <c r="H19" s="38">
        <v>100</v>
      </c>
      <c r="I19" s="38">
        <v>100</v>
      </c>
      <c r="J19" s="23" t="s">
        <v>9</v>
      </c>
      <c r="K19" s="23" t="s">
        <v>9</v>
      </c>
    </row>
    <row r="20" spans="1:11" ht="30">
      <c r="A20" s="22">
        <v>9</v>
      </c>
      <c r="B20" s="24" t="s">
        <v>14</v>
      </c>
      <c r="C20" s="39">
        <v>25365</v>
      </c>
      <c r="D20" s="40">
        <v>29229</v>
      </c>
      <c r="E20" s="40">
        <v>31371</v>
      </c>
      <c r="F20" s="40">
        <v>28648</v>
      </c>
      <c r="G20" s="40">
        <v>29901.3</v>
      </c>
      <c r="H20" s="41">
        <v>31402.9</v>
      </c>
      <c r="I20" s="41">
        <v>33184.6</v>
      </c>
      <c r="J20" s="23" t="s">
        <v>9</v>
      </c>
      <c r="K20" s="23" t="s">
        <v>9</v>
      </c>
    </row>
    <row r="21" spans="1:11" ht="15">
      <c r="A21" s="22">
        <v>10</v>
      </c>
      <c r="B21" s="24" t="s">
        <v>15</v>
      </c>
      <c r="C21" s="23" t="s">
        <v>9</v>
      </c>
      <c r="D21" s="26">
        <f aca="true" t="shared" si="2" ref="D21:I21">D20/C20*100</f>
        <v>115.23358959195743</v>
      </c>
      <c r="E21" s="26">
        <f t="shared" si="2"/>
        <v>107.3283382941599</v>
      </c>
      <c r="F21" s="26">
        <f t="shared" si="2"/>
        <v>91.3200089254407</v>
      </c>
      <c r="G21" s="26">
        <f t="shared" si="2"/>
        <v>104.37482546774643</v>
      </c>
      <c r="H21" s="26">
        <f t="shared" si="2"/>
        <v>105.02185523706329</v>
      </c>
      <c r="I21" s="26">
        <f t="shared" si="2"/>
        <v>105.67367981937974</v>
      </c>
      <c r="J21" s="23" t="s">
        <v>9</v>
      </c>
      <c r="K21" s="23" t="s">
        <v>9</v>
      </c>
    </row>
    <row r="22" spans="1:11" ht="30">
      <c r="A22" s="22">
        <v>11</v>
      </c>
      <c r="B22" s="24" t="s">
        <v>16</v>
      </c>
      <c r="C22" s="28">
        <v>5721.2</v>
      </c>
      <c r="D22" s="28">
        <v>15246.5</v>
      </c>
      <c r="E22" s="27">
        <v>19438.3</v>
      </c>
      <c r="F22" s="40">
        <v>21022.1</v>
      </c>
      <c r="G22" s="40">
        <v>22338.7</v>
      </c>
      <c r="H22" s="40">
        <v>28774</v>
      </c>
      <c r="I22" s="40">
        <v>31232.6</v>
      </c>
      <c r="J22" s="23" t="s">
        <v>9</v>
      </c>
      <c r="K22" s="23" t="s">
        <v>9</v>
      </c>
    </row>
    <row r="23" spans="1:11" ht="15">
      <c r="A23" s="22">
        <v>12</v>
      </c>
      <c r="B23" s="24" t="s">
        <v>15</v>
      </c>
      <c r="C23" s="23" t="s">
        <v>9</v>
      </c>
      <c r="D23" s="26">
        <f aca="true" t="shared" si="3" ref="D23:I23">D22/C22*100</f>
        <v>266.4912955324058</v>
      </c>
      <c r="E23" s="26">
        <f t="shared" si="3"/>
        <v>127.49352310366314</v>
      </c>
      <c r="F23" s="26">
        <f t="shared" si="3"/>
        <v>108.14783185772419</v>
      </c>
      <c r="G23" s="26">
        <f t="shared" si="3"/>
        <v>106.26293281831978</v>
      </c>
      <c r="H23" s="26">
        <f t="shared" si="3"/>
        <v>128.80785363517126</v>
      </c>
      <c r="I23" s="26">
        <f t="shared" si="3"/>
        <v>108.54451935775353</v>
      </c>
      <c r="J23" s="23" t="s">
        <v>9</v>
      </c>
      <c r="K23" s="23" t="s">
        <v>9</v>
      </c>
    </row>
    <row r="24" spans="1:11" ht="45">
      <c r="A24" s="22">
        <v>13</v>
      </c>
      <c r="B24" s="24" t="s">
        <v>17</v>
      </c>
      <c r="C24" s="23" t="s">
        <v>9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23" t="s">
        <v>9</v>
      </c>
      <c r="K24" s="23" t="s">
        <v>9</v>
      </c>
    </row>
    <row r="25" spans="1:11" s="2" customFormat="1" ht="22.5" customHeight="1">
      <c r="A25" s="22">
        <v>14</v>
      </c>
      <c r="B25" s="36" t="s">
        <v>18</v>
      </c>
      <c r="C25" s="43">
        <v>1.302</v>
      </c>
      <c r="D25" s="43">
        <v>1.302</v>
      </c>
      <c r="E25" s="43">
        <v>1.302</v>
      </c>
      <c r="F25" s="43">
        <v>1.302</v>
      </c>
      <c r="G25" s="43">
        <v>1.302</v>
      </c>
      <c r="H25" s="43">
        <v>1.302</v>
      </c>
      <c r="I25" s="43">
        <v>1.302</v>
      </c>
      <c r="J25" s="23" t="s">
        <v>9</v>
      </c>
      <c r="K25" s="23" t="s">
        <v>9</v>
      </c>
    </row>
    <row r="26" spans="1:11" s="2" customFormat="1" ht="22.5" customHeight="1">
      <c r="A26" s="22">
        <v>15</v>
      </c>
      <c r="B26" s="36" t="s">
        <v>25</v>
      </c>
      <c r="C26" s="44">
        <v>1519.6</v>
      </c>
      <c r="D26" s="45">
        <f aca="true" t="shared" si="4" ref="D26:I26">D14*D22*12*D25/1000</f>
        <v>2620.3244760000002</v>
      </c>
      <c r="E26" s="45">
        <f t="shared" si="4"/>
        <v>3765.92959008</v>
      </c>
      <c r="F26" s="45">
        <f t="shared" si="4"/>
        <v>1970.6957424000002</v>
      </c>
      <c r="G26" s="45">
        <f t="shared" si="4"/>
        <v>2966.6687148000005</v>
      </c>
      <c r="H26" s="45">
        <f t="shared" si="4"/>
        <v>3371.73732</v>
      </c>
      <c r="I26" s="45">
        <f t="shared" si="4"/>
        <v>3659.836068</v>
      </c>
      <c r="J26" s="45">
        <f>SUM(E26:G26)</f>
        <v>8703.29404728</v>
      </c>
      <c r="K26" s="45">
        <f>SUM(E26:I26)</f>
        <v>15734.86743528</v>
      </c>
    </row>
    <row r="27" spans="1:11" s="2" customFormat="1" ht="30">
      <c r="A27" s="22">
        <v>16</v>
      </c>
      <c r="B27" s="36" t="s">
        <v>26</v>
      </c>
      <c r="C27" s="23" t="s">
        <v>9</v>
      </c>
      <c r="D27" s="45">
        <f>D26-C26</f>
        <v>1100.7244760000003</v>
      </c>
      <c r="E27" s="45">
        <f>E26-$D26</f>
        <v>1145.6051140799996</v>
      </c>
      <c r="F27" s="45">
        <f>F26-$D26</f>
        <v>-649.6287336</v>
      </c>
      <c r="G27" s="45">
        <f>G26-$D26</f>
        <v>346.3442388000003</v>
      </c>
      <c r="H27" s="45">
        <f>H26-$D26</f>
        <v>751.412844</v>
      </c>
      <c r="I27" s="45">
        <f>I26-$D26</f>
        <v>1039.5115919999998</v>
      </c>
      <c r="J27" s="45">
        <f>SUM(E27:G27)</f>
        <v>842.3206192799998</v>
      </c>
      <c r="K27" s="45">
        <f>SUM(E27:I27)</f>
        <v>2633.2450552799996</v>
      </c>
    </row>
    <row r="28" spans="1:11" s="2" customFormat="1" ht="15.75">
      <c r="A28" s="22">
        <v>17</v>
      </c>
      <c r="B28" s="36" t="s">
        <v>19</v>
      </c>
      <c r="C28" s="46"/>
      <c r="D28" s="47"/>
      <c r="E28" s="48"/>
      <c r="F28" s="48"/>
      <c r="G28" s="48"/>
      <c r="H28" s="48"/>
      <c r="I28" s="48"/>
      <c r="J28" s="62"/>
      <c r="K28" s="63"/>
    </row>
    <row r="29" spans="1:11" s="2" customFormat="1" ht="60">
      <c r="A29" s="22">
        <v>18</v>
      </c>
      <c r="B29" s="24" t="s">
        <v>27</v>
      </c>
      <c r="C29" s="23" t="s">
        <v>9</v>
      </c>
      <c r="D29" s="45">
        <f aca="true" t="shared" si="5" ref="D29:I29">D27-D34</f>
        <v>1100.7244760000003</v>
      </c>
      <c r="E29" s="45">
        <f t="shared" si="5"/>
        <v>1145.6051140799996</v>
      </c>
      <c r="F29" s="45">
        <f t="shared" si="5"/>
        <v>-649.6287336</v>
      </c>
      <c r="G29" s="45">
        <f t="shared" si="5"/>
        <v>346.3442388000003</v>
      </c>
      <c r="H29" s="45">
        <f t="shared" si="5"/>
        <v>751.412844</v>
      </c>
      <c r="I29" s="45">
        <f t="shared" si="5"/>
        <v>1039.5115919999998</v>
      </c>
      <c r="J29" s="45">
        <f aca="true" t="shared" si="6" ref="J29:J36">SUM(E29:G29)</f>
        <v>842.3206192799998</v>
      </c>
      <c r="K29" s="45">
        <f aca="true" t="shared" si="7" ref="K29:K36">SUM(E29:I29)</f>
        <v>2633.2450552799996</v>
      </c>
    </row>
    <row r="30" spans="1:11" s="2" customFormat="1" ht="30">
      <c r="A30" s="22">
        <v>19</v>
      </c>
      <c r="B30" s="24" t="s">
        <v>28</v>
      </c>
      <c r="C30" s="23" t="s">
        <v>9</v>
      </c>
      <c r="D30" s="45">
        <f aca="true" t="shared" si="8" ref="D30:I30">SUM(D31:D33)</f>
        <v>1429.2678960000003</v>
      </c>
      <c r="E30" s="45">
        <f t="shared" si="8"/>
        <v>-425.1855988800001</v>
      </c>
      <c r="F30" s="45">
        <f t="shared" si="8"/>
        <v>1642.246452</v>
      </c>
      <c r="G30" s="45">
        <f t="shared" si="8"/>
        <v>872.549622</v>
      </c>
      <c r="H30" s="45">
        <f t="shared" si="8"/>
        <v>1573.4774160000002</v>
      </c>
      <c r="I30" s="45">
        <f t="shared" si="8"/>
        <v>1707.9234984</v>
      </c>
      <c r="J30" s="45">
        <f t="shared" si="6"/>
        <v>2089.61047512</v>
      </c>
      <c r="K30" s="45">
        <f t="shared" si="7"/>
        <v>5371.01138952</v>
      </c>
    </row>
    <row r="31" spans="1:11" s="2" customFormat="1" ht="15.75">
      <c r="A31" s="22">
        <v>20</v>
      </c>
      <c r="B31" s="24" t="s">
        <v>30</v>
      </c>
      <c r="C31" s="23" t="s">
        <v>9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f t="shared" si="6"/>
        <v>0</v>
      </c>
      <c r="K31" s="27">
        <f t="shared" si="7"/>
        <v>0</v>
      </c>
    </row>
    <row r="32" spans="1:11" s="2" customFormat="1" ht="30">
      <c r="A32" s="22">
        <v>21</v>
      </c>
      <c r="B32" s="24" t="s">
        <v>29</v>
      </c>
      <c r="C32" s="23" t="s">
        <v>9</v>
      </c>
      <c r="D32" s="45">
        <f>($C$14-D14)*D22*D25*12/1000</f>
        <v>1429.2678960000003</v>
      </c>
      <c r="E32" s="45">
        <f>($D$14-E14)*E22*E25*12/1000</f>
        <v>-425.1855988800001</v>
      </c>
      <c r="F32" s="45">
        <f>($D$14-F14)*F22*F25*12/1000</f>
        <v>1642.246452</v>
      </c>
      <c r="G32" s="45">
        <f>($D$14-G14)*G22*G25*12/1000</f>
        <v>872.549622</v>
      </c>
      <c r="H32" s="45">
        <f>($D$14-H14)*H22*H25*12/1000</f>
        <v>1573.4774160000002</v>
      </c>
      <c r="I32" s="45">
        <f>($D$14-I14)*I22*I25*12/1000</f>
        <v>1707.9234984</v>
      </c>
      <c r="J32" s="45">
        <f t="shared" si="6"/>
        <v>2089.61047512</v>
      </c>
      <c r="K32" s="45">
        <f t="shared" si="7"/>
        <v>5371.01138952</v>
      </c>
    </row>
    <row r="33" spans="1:11" s="2" customFormat="1" ht="30">
      <c r="A33" s="22">
        <v>22</v>
      </c>
      <c r="B33" s="24" t="s">
        <v>32</v>
      </c>
      <c r="C33" s="23" t="s">
        <v>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28">
        <f t="shared" si="6"/>
        <v>0</v>
      </c>
      <c r="K33" s="27">
        <f t="shared" si="7"/>
        <v>0</v>
      </c>
    </row>
    <row r="34" spans="1:11" s="2" customFormat="1" ht="24" customHeight="1">
      <c r="A34" s="22">
        <v>23</v>
      </c>
      <c r="B34" s="36" t="s">
        <v>31</v>
      </c>
      <c r="C34" s="23" t="s">
        <v>9</v>
      </c>
      <c r="D34" s="50">
        <f aca="true" t="shared" si="9" ref="D34:I34">D27*D24/100</f>
        <v>0</v>
      </c>
      <c r="E34" s="50">
        <f t="shared" si="9"/>
        <v>0</v>
      </c>
      <c r="F34" s="50">
        <f t="shared" si="9"/>
        <v>0</v>
      </c>
      <c r="G34" s="50">
        <f t="shared" si="9"/>
        <v>0</v>
      </c>
      <c r="H34" s="50">
        <f t="shared" si="9"/>
        <v>0</v>
      </c>
      <c r="I34" s="50">
        <f t="shared" si="9"/>
        <v>0</v>
      </c>
      <c r="J34" s="51">
        <f t="shared" si="6"/>
        <v>0</v>
      </c>
      <c r="K34" s="45">
        <f t="shared" si="7"/>
        <v>0</v>
      </c>
    </row>
    <row r="35" spans="1:11" s="2" customFormat="1" ht="60">
      <c r="A35" s="22">
        <v>24</v>
      </c>
      <c r="B35" s="36" t="s">
        <v>33</v>
      </c>
      <c r="C35" s="23" t="s">
        <v>9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28">
        <f>SUM(E35:G35)</f>
        <v>0</v>
      </c>
      <c r="K35" s="27">
        <f>SUM(E35:I35)</f>
        <v>0</v>
      </c>
    </row>
    <row r="36" spans="1:11" s="2" customFormat="1" ht="30">
      <c r="A36" s="22">
        <v>25</v>
      </c>
      <c r="B36" s="36" t="s">
        <v>34</v>
      </c>
      <c r="C36" s="23" t="s">
        <v>9</v>
      </c>
      <c r="D36" s="51">
        <f aca="true" t="shared" si="10" ref="D36:I36">SUM(D29,D34,D35)</f>
        <v>1100.7244760000003</v>
      </c>
      <c r="E36" s="51">
        <f>SUM(E29,E34,E35)</f>
        <v>1145.6051140799996</v>
      </c>
      <c r="F36" s="51">
        <f t="shared" si="10"/>
        <v>-649.6287336</v>
      </c>
      <c r="G36" s="51">
        <f t="shared" si="10"/>
        <v>346.3442388000003</v>
      </c>
      <c r="H36" s="51">
        <f t="shared" si="10"/>
        <v>751.412844</v>
      </c>
      <c r="I36" s="51">
        <f t="shared" si="10"/>
        <v>1039.5115919999998</v>
      </c>
      <c r="J36" s="51">
        <f t="shared" si="6"/>
        <v>842.3206192799998</v>
      </c>
      <c r="K36" s="45">
        <f t="shared" si="7"/>
        <v>2633.2450552799996</v>
      </c>
    </row>
    <row r="37" spans="1:11" s="2" customFormat="1" ht="30">
      <c r="A37" s="22">
        <v>26</v>
      </c>
      <c r="B37" s="24" t="s">
        <v>20</v>
      </c>
      <c r="C37" s="23" t="s">
        <v>9</v>
      </c>
      <c r="D37" s="45">
        <f aca="true" t="shared" si="11" ref="D37:I37">D14</f>
        <v>11</v>
      </c>
      <c r="E37" s="45">
        <f t="shared" si="11"/>
        <v>12.4</v>
      </c>
      <c r="F37" s="45">
        <f t="shared" si="11"/>
        <v>6</v>
      </c>
      <c r="G37" s="45">
        <f t="shared" si="11"/>
        <v>8.5</v>
      </c>
      <c r="H37" s="45">
        <f t="shared" si="11"/>
        <v>7.5</v>
      </c>
      <c r="I37" s="45">
        <f t="shared" si="11"/>
        <v>7.5</v>
      </c>
      <c r="J37" s="52" t="s">
        <v>9</v>
      </c>
      <c r="K37" s="52" t="s">
        <v>9</v>
      </c>
    </row>
    <row r="38" spans="1:11" s="2" customFormat="1" ht="21" customHeight="1">
      <c r="A38" s="68" t="s">
        <v>40</v>
      </c>
      <c r="B38" s="68"/>
      <c r="C38" s="68"/>
      <c r="D38" s="53"/>
      <c r="E38" s="53"/>
      <c r="F38" s="53"/>
      <c r="G38" s="53"/>
      <c r="H38" s="53"/>
      <c r="I38" s="53"/>
      <c r="J38" s="54"/>
      <c r="K38" s="54"/>
    </row>
    <row r="39" spans="1:11" s="2" customFormat="1" ht="15.75">
      <c r="A39" s="55"/>
      <c r="B39" s="56"/>
      <c r="C39" s="56"/>
      <c r="D39" s="57"/>
      <c r="E39" s="58"/>
      <c r="F39" s="58"/>
      <c r="G39" s="58"/>
      <c r="H39" s="58"/>
      <c r="I39" s="56"/>
      <c r="J39" s="56"/>
      <c r="K39" s="56"/>
    </row>
    <row r="40" spans="1:11" s="2" customFormat="1" ht="15.75">
      <c r="A40" s="55"/>
      <c r="B40" s="56" t="s">
        <v>43</v>
      </c>
      <c r="C40" s="56"/>
      <c r="D40" s="57"/>
      <c r="E40" s="56" t="s">
        <v>44</v>
      </c>
      <c r="F40" s="56"/>
      <c r="G40" s="56"/>
      <c r="H40" s="56"/>
      <c r="I40" s="56"/>
      <c r="J40" s="56"/>
      <c r="K40" s="56"/>
    </row>
  </sheetData>
  <sheetProtection/>
  <mergeCells count="7">
    <mergeCell ref="H2:K2"/>
    <mergeCell ref="H3:K3"/>
    <mergeCell ref="C10:F10"/>
    <mergeCell ref="H4:L5"/>
    <mergeCell ref="A38:C38"/>
    <mergeCell ref="B7:K7"/>
    <mergeCell ref="C8:J8"/>
  </mergeCells>
  <conditionalFormatting sqref="D22:I22 D13:I20 D37:I37">
    <cfRule type="cellIs" priority="10" dxfId="0" operator="equal" stopIfTrue="1">
      <formula>#N/A</formula>
    </cfRule>
  </conditionalFormatting>
  <conditionalFormatting sqref="D21:I21">
    <cfRule type="cellIs" priority="9" dxfId="0" operator="equal" stopIfTrue="1">
      <formula>#N/A</formula>
    </cfRule>
  </conditionalFormatting>
  <conditionalFormatting sqref="D23:I23">
    <cfRule type="cellIs" priority="8" dxfId="0" operator="equal" stopIfTrue="1">
      <formula>#N/A</formula>
    </cfRule>
  </conditionalFormatting>
  <conditionalFormatting sqref="D26:K26">
    <cfRule type="cellIs" priority="7" dxfId="0" operator="equal" stopIfTrue="1">
      <formula>#N/A</formula>
    </cfRule>
  </conditionalFormatting>
  <conditionalFormatting sqref="D27:K27">
    <cfRule type="cellIs" priority="6" dxfId="0" operator="equal" stopIfTrue="1">
      <formula>#N/A</formula>
    </cfRule>
  </conditionalFormatting>
  <conditionalFormatting sqref="D30:K30">
    <cfRule type="cellIs" priority="5" dxfId="0" operator="equal" stopIfTrue="1">
      <formula>#N/A</formula>
    </cfRule>
  </conditionalFormatting>
  <conditionalFormatting sqref="J29:K29">
    <cfRule type="cellIs" priority="4" dxfId="0" operator="equal" stopIfTrue="1">
      <formula>#N/A</formula>
    </cfRule>
  </conditionalFormatting>
  <conditionalFormatting sqref="D29:I29">
    <cfRule type="cellIs" priority="3" dxfId="0" operator="equal" stopIfTrue="1">
      <formula>#N/A</formula>
    </cfRule>
  </conditionalFormatting>
  <conditionalFormatting sqref="C25:I25">
    <cfRule type="cellIs" priority="2" dxfId="0" operator="equal" stopIfTrue="1">
      <formula>#N/A</formula>
    </cfRule>
  </conditionalFormatting>
  <conditionalFormatting sqref="D32:K32">
    <cfRule type="cellIs" priority="1" dxfId="0" operator="equal" stopIfTrue="1">
      <formula>#N/A</formula>
    </cfRule>
  </conditionalFormatting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perSize="9" scale="70" r:id="rId1"/>
  <ignoredErrors>
    <ignoredError sqref="J31:K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Image&amp;Matros™</cp:lastModifiedBy>
  <cp:lastPrinted>2016-03-11T00:19:43Z</cp:lastPrinted>
  <dcterms:created xsi:type="dcterms:W3CDTF">2014-04-15T09:16:04Z</dcterms:created>
  <dcterms:modified xsi:type="dcterms:W3CDTF">2017-06-06T10:18:45Z</dcterms:modified>
  <cp:category/>
  <cp:version/>
  <cp:contentType/>
  <cp:contentStatus/>
</cp:coreProperties>
</file>